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ZDP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<sst xmlns="http://schemas.openxmlformats.org/spreadsheetml/2006/main" count="28" uniqueCount="24">
  <si>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ČZD § 6 ods. 1 a 2 ZDP</t>
  </si>
  <si>
    <t>Úhrn príjmov podľa § 6 ods. 1 a 2</t>
  </si>
  <si>
    <t>Minimálny vymeriavací základ</t>
  </si>
  <si>
    <t>Nemocenské poistenie</t>
  </si>
  <si>
    <t>Maximálny vymeriavací základ</t>
  </si>
  <si>
    <t>Vymeriavací základ pre výpočet odvodov</t>
  </si>
  <si>
    <t>Starobné poistenie a starobné dôchodkové sporenie</t>
  </si>
  <si>
    <t>Invalidné poitenie</t>
  </si>
  <si>
    <t>Rezervný fond solidarity</t>
  </si>
  <si>
    <t>Priemerná mzda v roku 2013</t>
  </si>
  <si>
    <t>Odvody do Sociálnej poisťovne spolu</t>
  </si>
  <si>
    <t>Odvody do zdravotnej poisťovne spolu</t>
  </si>
  <si>
    <t>Dosadiť</t>
  </si>
  <si>
    <t>DP r. 43</t>
  </si>
  <si>
    <t>DP r. 37</t>
  </si>
  <si>
    <t>Dosadiť údaje označené  modrým písmom</t>
  </si>
  <si>
    <t>Preukázateľne zaplatené poistné z príjmov podľa § 6 ods. 1 a 2 zákona (Uvedené pod Tabuľkou č. 1)</t>
  </si>
  <si>
    <t>Odvody do zdravotnej poisťovne (preddavky) od 1. januára 2016</t>
  </si>
  <si>
    <t>Priemerná mzda v roku 2014</t>
  </si>
  <si>
    <t>Údaje z daňového priznania za rok 2014 (DP)</t>
  </si>
  <si>
    <t>Počet mesiacov vykonávania samostatnej zárobkovej činnosti (SZČ) v roku 2014. Mesiac, v priebehu ktorého sa začala vykonávať SZČ sa do počtu mesiacov nezahrnie</t>
  </si>
  <si>
    <t>Povinnosť platiť od 1. júla 2015 do Sociálnej poisťovne</t>
  </si>
  <si>
    <t>Odvody do SP od 1. júla 2015</t>
  </si>
  <si>
    <t>Odvody SZČO z daňového priznania Typ B za rok 2014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</si>
</sst>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0"/>
      <name val="Arial CE"/>
      <family val="2"/>
    </font>
    <font>
      <b/>
      <sz val="11"/>
      <color indexed="12"/>
      <name val="Arial CE"/>
      <family val="2"/>
    </font>
    <font>
      <b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 applyProtection="1">
      <alignment vertical="center" wrapText="1"/>
      <protection hidden="1"/>
    </xf>
    <xf numFmtId="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vertical="center" wrapText="1"/>
      <protection hidden="1"/>
    </xf>
    <xf numFmtId="4" fontId="1" fillId="2" borderId="2" xfId="0" applyNumberFormat="1" applyFont="1" applyFill="1" applyBorder="1" applyAlignment="1" applyProtection="1">
      <alignment horizontal="left" vertical="center" wrapText="1"/>
      <protection hidden="1"/>
    </xf>
    <xf numFmtId="4" fontId="6" fillId="0" borderId="1" xfId="0" applyNumberFormat="1" applyFont="1" applyBorder="1" applyAlignment="1" applyProtection="1">
      <alignment vertical="center" wrapText="1"/>
      <protection hidden="1"/>
    </xf>
    <xf numFmtId="4" fontId="6" fillId="0" borderId="1" xfId="0" applyNumberFormat="1" applyFont="1" applyBorder="1" applyAlignment="1" applyProtection="1">
      <alignment horizontal="right" vertical="center" wrapText="1"/>
      <protection hidden="1"/>
    </xf>
    <xf numFmtId="4" fontId="2" fillId="0" borderId="1" xfId="0" applyNumberFormat="1" applyFont="1" applyBorder="1" applyAlignment="1" applyProtection="1">
      <alignment horizontal="right" vertical="center" wrapText="1"/>
      <protection hidden="1"/>
    </xf>
    <xf numFmtId="4" fontId="7" fillId="0" borderId="1" xfId="0" applyNumberFormat="1" applyFont="1" applyBorder="1" applyAlignment="1" applyProtection="1">
      <alignment horizontal="center" vertical="center" wrapText="1"/>
      <protection hidden="1"/>
    </xf>
    <xf numFmtId="4" fontId="7" fillId="0" borderId="1" xfId="0" applyNumberFormat="1" applyFont="1" applyBorder="1" applyAlignment="1" applyProtection="1">
      <alignment vertical="center" wrapText="1"/>
      <protection hidden="1" locked="0"/>
    </xf>
    <xf numFmtId="4" fontId="7" fillId="0" borderId="3" xfId="0" applyNumberFormat="1" applyFont="1" applyBorder="1" applyAlignment="1" applyProtection="1">
      <alignment vertical="center" wrapText="1"/>
      <protection hidden="1" locked="0"/>
    </xf>
    <xf numFmtId="3" fontId="7" fillId="0" borderId="1" xfId="0" applyNumberFormat="1" applyFont="1" applyBorder="1" applyAlignment="1" applyProtection="1">
      <alignment vertical="center" wrapText="1"/>
      <protection hidden="1"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Border="1" applyAlignment="1" applyProtection="1">
      <alignment vertical="center" wrapText="1"/>
      <protection hidden="1"/>
    </xf>
    <xf numFmtId="4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0" applyNumberFormat="1" applyFont="1" applyBorder="1" applyAlignment="1" applyProtection="1">
      <alignment horizontal="right" vertical="center" wrapText="1"/>
      <protection hidden="1"/>
    </xf>
    <xf numFmtId="4" fontId="8" fillId="3" borderId="2" xfId="0" applyNumberFormat="1" applyFont="1" applyFill="1" applyBorder="1" applyAlignment="1" applyProtection="1">
      <alignment horizontal="left" vertical="center" wrapText="1"/>
      <protection hidden="1"/>
    </xf>
    <xf numFmtId="4" fontId="8" fillId="3" borderId="4" xfId="0" applyNumberFormat="1" applyFont="1" applyFill="1" applyBorder="1" applyAlignment="1" applyProtection="1">
      <alignment horizontal="left" vertical="center" wrapText="1"/>
      <protection hidden="1"/>
    </xf>
    <xf numFmtId="4" fontId="8" fillId="3" borderId="3" xfId="0" applyNumberFormat="1" applyFont="1" applyFill="1" applyBorder="1" applyAlignment="1" applyProtection="1">
      <alignment horizontal="left" vertical="center" wrapText="1"/>
      <protection hidden="1"/>
    </xf>
    <xf numFmtId="4" fontId="1" fillId="2" borderId="2" xfId="0" applyNumberFormat="1" applyFont="1" applyFill="1" applyBorder="1" applyAlignment="1" applyProtection="1">
      <alignment horizontal="left" vertical="center" wrapText="1"/>
      <protection hidden="1"/>
    </xf>
    <xf numFmtId="4" fontId="1" fillId="2" borderId="3" xfId="0" applyNumberFormat="1" applyFont="1" applyFill="1" applyBorder="1" applyAlignment="1" applyProtection="1">
      <alignment horizontal="left" vertical="center" wrapText="1"/>
      <protection hidden="1"/>
    </xf>
    <xf numFmtId="4" fontId="1" fillId="0" borderId="5" xfId="0" applyNumberFormat="1" applyFont="1" applyBorder="1" applyAlignment="1" applyProtection="1">
      <alignment horizontal="center" vertical="center" wrapText="1"/>
      <protection hidden="1"/>
    </xf>
    <xf numFmtId="4" fontId="1" fillId="0" borderId="6" xfId="0" applyNumberFormat="1" applyFont="1" applyBorder="1" applyAlignment="1" applyProtection="1">
      <alignment horizontal="center" vertical="center" wrapText="1"/>
      <protection hidden="1"/>
    </xf>
    <xf numFmtId="4" fontId="1" fillId="0" borderId="7" xfId="0" applyNumberFormat="1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" sqref="A1:C1"/>
    </sheetView>
  </sheetViews>
  <sheetFormatPr defaultColWidth="9.00390625" defaultRowHeight="19.5" customHeight="1"/>
  <cols>
    <col min="1" max="1" width="10.375" style="1" customWidth="1"/>
    <col min="2" max="2" width="55.625" style="1" customWidth="1"/>
    <col min="3" max="3" width="27.75390625" style="1" customWidth="1"/>
    <col min="4" max="4" width="10.75390625" style="1" hidden="1" customWidth="1"/>
    <col min="5" max="5" width="15.125" style="1" hidden="1" customWidth="1"/>
    <col min="6" max="6" width="11.25390625" style="1" customWidth="1"/>
    <col min="7" max="16384" width="10.75390625" style="1" customWidth="1"/>
  </cols>
  <sheetData>
    <row r="1" spans="1:3" ht="53.25" customHeight="1">
      <c r="A1" s="17" t="s">
        <v>23</v>
      </c>
      <c r="B1" s="18"/>
      <c r="C1" s="19"/>
    </row>
    <row r="2" spans="1:3" ht="33.75" customHeight="1">
      <c r="A2" s="2"/>
      <c r="B2" s="5" t="s">
        <v>19</v>
      </c>
      <c r="C2" s="16" t="s">
        <v>15</v>
      </c>
    </row>
    <row r="3" spans="1:3" s="4" customFormat="1" ht="35.25" customHeight="1">
      <c r="A3" s="9" t="s">
        <v>13</v>
      </c>
      <c r="B3" s="3" t="s">
        <v>0</v>
      </c>
      <c r="C3" s="10">
        <v>44000</v>
      </c>
    </row>
    <row r="4" spans="1:3" s="4" customFormat="1" ht="35.25" customHeight="1">
      <c r="A4" s="9" t="s">
        <v>14</v>
      </c>
      <c r="B4" s="3" t="s">
        <v>1</v>
      </c>
      <c r="C4" s="10">
        <v>134000</v>
      </c>
    </row>
    <row r="5" spans="1:3" s="4" customFormat="1" ht="35.25" customHeight="1">
      <c r="A5" s="9" t="s">
        <v>12</v>
      </c>
      <c r="B5" s="3" t="s">
        <v>16</v>
      </c>
      <c r="C5" s="11">
        <v>2640</v>
      </c>
    </row>
    <row r="6" spans="1:3" s="4" customFormat="1" ht="35.25" customHeight="1">
      <c r="A6" s="22"/>
      <c r="B6" s="5" t="s">
        <v>22</v>
      </c>
      <c r="C6" s="15">
        <f>IF(C3&gt;C4,"POZOR!!! Chybné zadanie údajov z DP","")</f>
      </c>
    </row>
    <row r="7" spans="1:6" s="4" customFormat="1" ht="35.25" customHeight="1">
      <c r="A7" s="23"/>
      <c r="B7" s="6" t="s">
        <v>21</v>
      </c>
      <c r="C7" s="7" t="str">
        <f>IF(C4&gt;12*C9,"ÁNO","NIE")</f>
        <v>ÁNO</v>
      </c>
      <c r="E7" s="8">
        <f>IF(C4&gt;12*C9,1,0)</f>
        <v>1</v>
      </c>
      <c r="F7" s="13">
        <f aca="true" t="shared" si="0" ref="F7:F15">IF($C$3&gt;$C$4,"!!!","")</f>
      </c>
    </row>
    <row r="8" spans="1:6" s="4" customFormat="1" ht="35.25" customHeight="1">
      <c r="A8" s="23"/>
      <c r="B8" s="3" t="s">
        <v>9</v>
      </c>
      <c r="C8" s="3">
        <v>824</v>
      </c>
      <c r="F8" s="13">
        <f t="shared" si="0"/>
      </c>
    </row>
    <row r="9" spans="1:6" s="4" customFormat="1" ht="35.25" customHeight="1">
      <c r="A9" s="23"/>
      <c r="B9" s="3" t="s">
        <v>2</v>
      </c>
      <c r="C9" s="3">
        <f>C8*0.5</f>
        <v>412</v>
      </c>
      <c r="F9" s="13">
        <f t="shared" si="0"/>
      </c>
    </row>
    <row r="10" spans="1:6" s="4" customFormat="1" ht="35.25" customHeight="1">
      <c r="A10" s="23"/>
      <c r="B10" s="3" t="s">
        <v>4</v>
      </c>
      <c r="C10" s="3">
        <f>5*C8</f>
        <v>4120</v>
      </c>
      <c r="F10" s="13">
        <f t="shared" si="0"/>
      </c>
    </row>
    <row r="11" spans="1:6" s="4" customFormat="1" ht="35.25" customHeight="1">
      <c r="A11" s="23"/>
      <c r="B11" s="3" t="s">
        <v>5</v>
      </c>
      <c r="C11" s="3">
        <f>IF(E11&lt;C9,C9*E7,E11*E7)</f>
        <v>2615.52</v>
      </c>
      <c r="E11" s="4">
        <f>IF(ROUNDDOWN((C3+C5)/(12*1.486),2)&gt;C10,E7*C10,E7*ROUNDDOWN((C3+C5)/(12*1.486),2))</f>
        <v>2615.52</v>
      </c>
      <c r="F11" s="13">
        <f t="shared" si="0"/>
      </c>
    </row>
    <row r="12" spans="1:6" s="4" customFormat="1" ht="35.25" customHeight="1">
      <c r="A12" s="23"/>
      <c r="B12" s="3" t="s">
        <v>3</v>
      </c>
      <c r="C12" s="3">
        <f>ROUNDDOWN(C11*0.044,2)</f>
        <v>115.08</v>
      </c>
      <c r="F12" s="13">
        <f t="shared" si="0"/>
      </c>
    </row>
    <row r="13" spans="1:6" s="4" customFormat="1" ht="35.25" customHeight="1">
      <c r="A13" s="23"/>
      <c r="B13" s="3" t="s">
        <v>6</v>
      </c>
      <c r="C13" s="3">
        <f>ROUNDDOWN(C11*0.18,2)</f>
        <v>470.79</v>
      </c>
      <c r="F13" s="13">
        <f t="shared" si="0"/>
      </c>
    </row>
    <row r="14" spans="1:6" s="4" customFormat="1" ht="35.25" customHeight="1">
      <c r="A14" s="23"/>
      <c r="B14" s="3" t="s">
        <v>7</v>
      </c>
      <c r="C14" s="3">
        <f>ROUNDDOWN(C11*0.06,2)</f>
        <v>156.93</v>
      </c>
      <c r="F14" s="13">
        <f t="shared" si="0"/>
      </c>
    </row>
    <row r="15" spans="1:6" s="4" customFormat="1" ht="35.25" customHeight="1">
      <c r="A15" s="23"/>
      <c r="B15" s="3" t="s">
        <v>8</v>
      </c>
      <c r="C15" s="3">
        <f>ROUNDDOWN(C11*0.0475,2)</f>
        <v>124.23</v>
      </c>
      <c r="F15" s="13">
        <f t="shared" si="0"/>
      </c>
    </row>
    <row r="16" spans="1:6" s="4" customFormat="1" ht="35.25" customHeight="1">
      <c r="A16" s="23"/>
      <c r="B16" s="6" t="s">
        <v>10</v>
      </c>
      <c r="C16" s="6">
        <f>SUM(C12:C15)</f>
        <v>867.03</v>
      </c>
      <c r="F16" s="14"/>
    </row>
    <row r="17" spans="1:6" s="4" customFormat="1" ht="35.25" customHeight="1">
      <c r="A17" s="23"/>
      <c r="B17" s="20" t="s">
        <v>17</v>
      </c>
      <c r="C17" s="21"/>
      <c r="F17" s="14"/>
    </row>
    <row r="18" spans="1:6" s="4" customFormat="1" ht="45.75" customHeight="1">
      <c r="A18" s="23"/>
      <c r="B18" s="3" t="s">
        <v>18</v>
      </c>
      <c r="C18" s="3">
        <v>858</v>
      </c>
      <c r="F18" s="14"/>
    </row>
    <row r="19" spans="1:6" s="4" customFormat="1" ht="35.25" customHeight="1">
      <c r="A19" s="23"/>
      <c r="B19" s="3" t="s">
        <v>2</v>
      </c>
      <c r="C19" s="3">
        <f>C18*0.5</f>
        <v>429</v>
      </c>
      <c r="F19" s="14"/>
    </row>
    <row r="20" spans="1:6" s="4" customFormat="1" ht="35.25" customHeight="1">
      <c r="A20" s="24"/>
      <c r="B20" s="3" t="s">
        <v>4</v>
      </c>
      <c r="C20" s="3">
        <f>5*C18</f>
        <v>4290</v>
      </c>
      <c r="F20" s="14"/>
    </row>
    <row r="21" spans="1:6" s="4" customFormat="1" ht="46.5" customHeight="1">
      <c r="A21" s="9" t="s">
        <v>12</v>
      </c>
      <c r="B21" s="3" t="s">
        <v>20</v>
      </c>
      <c r="C21" s="12">
        <v>12</v>
      </c>
      <c r="F21" s="14"/>
    </row>
    <row r="22" spans="1:6" s="4" customFormat="1" ht="35.25" customHeight="1">
      <c r="A22" s="22"/>
      <c r="B22" s="3" t="s">
        <v>5</v>
      </c>
      <c r="C22" s="3">
        <f>IF(E22&lt;C19,C19,E22)</f>
        <v>2615.52</v>
      </c>
      <c r="E22" s="4">
        <f>IF(ROUNDDOWN((C3+C5)/(C21*1.486),2)&gt;C20,C20,ROUNDDOWN((C3+C5)/(C21*1.486),2))</f>
        <v>2615.52</v>
      </c>
      <c r="F22" s="13">
        <f>IF($C$3&gt;$C$4,"!!!","")</f>
      </c>
    </row>
    <row r="23" spans="1:6" s="4" customFormat="1" ht="35.25" customHeight="1">
      <c r="A23" s="24"/>
      <c r="B23" s="6" t="s">
        <v>11</v>
      </c>
      <c r="C23" s="6">
        <f>ROUNDDOWN(C22*0.14,2)</f>
        <v>366.17</v>
      </c>
      <c r="F23" s="13">
        <f>IF($C$3&gt;$C$4,"!!!","")</f>
      </c>
    </row>
  </sheetData>
  <sheetProtection password="CD5E" sheet="1" objects="1" scenarios="1"/>
  <mergeCells count="4">
    <mergeCell ref="A1:C1"/>
    <mergeCell ref="B17:C17"/>
    <mergeCell ref="A6:A20"/>
    <mergeCell ref="A22:A23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PragmaSys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Betka</dc:creator>
  <cp:keywords/>
  <dc:description/>
  <cp:lastModifiedBy>Betka</cp:lastModifiedBy>
  <cp:lastPrinted>2015-01-24T10:17:58Z</cp:lastPrinted>
  <dcterms:created xsi:type="dcterms:W3CDTF">2009-08-03T09:25:26Z</dcterms:created>
  <dcterms:modified xsi:type="dcterms:W3CDTF">2015-03-06T15:14:08Z</dcterms:modified>
  <cp:category/>
  <cp:version/>
  <cp:contentType/>
  <cp:contentStatus/>
</cp:coreProperties>
</file>